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1553dd86fb0c706/dokumenty/sbor-podebrady/archiv/VSS/2023/"/>
    </mc:Choice>
  </mc:AlternateContent>
  <xr:revisionPtr revIDLastSave="0" documentId="8_{699BF4CA-2709-4A71-946F-848AF70E820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I24" i="1"/>
  <c r="G23" i="1"/>
  <c r="G25" i="1" s="1"/>
  <c r="I25" i="1" s="1"/>
  <c r="I22" i="1"/>
  <c r="I21" i="1"/>
  <c r="I20" i="1"/>
  <c r="I19" i="1"/>
  <c r="I23" i="1" l="1"/>
  <c r="C19" i="1"/>
  <c r="C18" i="1"/>
  <c r="C3" i="1"/>
  <c r="C35" i="1"/>
  <c r="C33" i="1"/>
  <c r="C22" i="1" s="1"/>
  <c r="C17" i="1"/>
  <c r="C2" i="1" l="1"/>
  <c r="C37" i="1"/>
</calcChain>
</file>

<file path=xl/sharedStrings.xml><?xml version="1.0" encoding="utf-8"?>
<sst xmlns="http://schemas.openxmlformats.org/spreadsheetml/2006/main" count="61" uniqueCount="59">
  <si>
    <t>Náklady</t>
  </si>
  <si>
    <t>z toho:</t>
  </si>
  <si>
    <t>energie</t>
  </si>
  <si>
    <t>celocírkevní repartice</t>
  </si>
  <si>
    <t>seniorátní repartice</t>
  </si>
  <si>
    <t>personální fond</t>
  </si>
  <si>
    <t>mzdy</t>
  </si>
  <si>
    <t>ostatní náklady</t>
  </si>
  <si>
    <t>Výnosy</t>
  </si>
  <si>
    <t>sborové sbírky</t>
  </si>
  <si>
    <t>salár</t>
  </si>
  <si>
    <t>příjmy z pronájmu</t>
  </si>
  <si>
    <t>občerstvení při akcích</t>
  </si>
  <si>
    <t>ostatní příjmy - příspěvky na tábor a ostat.</t>
  </si>
  <si>
    <t>příspěvek na energie Martin Fér</t>
  </si>
  <si>
    <t>Hospodářský výsledek</t>
  </si>
  <si>
    <t>provozní dotace od města Poděbrady</t>
  </si>
  <si>
    <t>úroky</t>
  </si>
  <si>
    <t>výše saláru</t>
  </si>
  <si>
    <t>do 500</t>
  </si>
  <si>
    <t>501 až 1.000</t>
  </si>
  <si>
    <t>1.001 až 2.000</t>
  </si>
  <si>
    <t>2.001 až 3.000</t>
  </si>
  <si>
    <t>3.001 až 5.000</t>
  </si>
  <si>
    <t>5.001 až 10.000</t>
  </si>
  <si>
    <t>10.001 až 15.000</t>
  </si>
  <si>
    <t>příspěvek administrovaného sboru (Chleby)</t>
  </si>
  <si>
    <t>ostatní výnosy</t>
  </si>
  <si>
    <t>běžný materiál</t>
  </si>
  <si>
    <t>celkem</t>
  </si>
  <si>
    <t>opravy a údržba  běžná</t>
  </si>
  <si>
    <t>GlorietFest vystoupení- financováno z dotace</t>
  </si>
  <si>
    <t>odpisy</t>
  </si>
  <si>
    <t>dotace GlorietFest</t>
  </si>
  <si>
    <t>15.001 až 20.000</t>
  </si>
  <si>
    <t>ostatní služby - tisk sbor dopisu, cestovné, internet, atd.</t>
  </si>
  <si>
    <t>služby a materiál spojené s pořádanými akcemi - tábor</t>
  </si>
  <si>
    <t>dary tuzemské běžné</t>
  </si>
  <si>
    <t>salárníci</t>
  </si>
  <si>
    <t>počet</t>
  </si>
  <si>
    <t>Přehled hospodaření za rok 2022</t>
  </si>
  <si>
    <t>pomoc Ukrajina - kurzy ČJ</t>
  </si>
  <si>
    <t>Ukrajina příspěvky na ubytování a volnočasové aktivity</t>
  </si>
  <si>
    <t>dotace Diakonie Ukrajinci</t>
  </si>
  <si>
    <t>prodej zboží</t>
  </si>
  <si>
    <t>zboží</t>
  </si>
  <si>
    <t>cestovné</t>
  </si>
  <si>
    <t>20.001 až 30.000</t>
  </si>
  <si>
    <t>nad 30.001</t>
  </si>
  <si>
    <t>Investice</t>
  </si>
  <si>
    <t>cena</t>
  </si>
  <si>
    <t>dotace/dar</t>
  </si>
  <si>
    <t>z našich prostředků</t>
  </si>
  <si>
    <t>pozemek</t>
  </si>
  <si>
    <t>FVE</t>
  </si>
  <si>
    <t>fara hromosvody</t>
  </si>
  <si>
    <t>kostel hromosvody</t>
  </si>
  <si>
    <t>klubovna</t>
  </si>
  <si>
    <t>zateplení kostel půda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</si>
</sst>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165" fontId="2" fillId="0" borderId="0" xfId="0" applyNumberFormat="1" applyFont="1"/>
    <xf numFmtId="165" fontId="2" fillId="0" borderId="0" xfId="1" applyNumberFormat="1" applyFont="1"/>
    <xf numFmtId="0" fontId="2" fillId="0" borderId="0" xfId="0" applyFont="1"/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0" fontId="0" fillId="0" borderId="1" xfId="0" applyBorder="1"/>
    <xf numFmtId="0" fontId="4" fillId="0" borderId="1" xfId="0" applyFont="1" applyBorder="1"/>
    <xf numFmtId="0" fontId="7" fillId="0" borderId="1" xfId="0" applyFont="1" applyBorder="1"/>
    <xf numFmtId="165" fontId="1" fillId="0" borderId="1" xfId="1" applyNumberForma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5" fontId="7" fillId="0" borderId="1" xfId="0" applyNumberFormat="1" applyFont="1" applyBorder="1"/>
    <xf numFmtId="165" fontId="5" fillId="0" borderId="1" xfId="1" applyNumberFormat="1" applyFont="1" applyFill="1" applyBorder="1"/>
    <xf numFmtId="165" fontId="6" fillId="0" borderId="1" xfId="0" applyNumberFormat="1" applyFont="1" applyBorder="1"/>
    <xf numFmtId="0" fontId="2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Normal="100" workbookViewId="0">
      <selection activeCell="F3" sqref="F3"/>
    </sheetView>
  </sheetViews>
  <sheetFormatPr defaultRowHeight="14.5" x14ac:dyDescent="0.35"/>
  <cols>
    <col min="2" max="2" width="55.7265625" bestFit="1" customWidth="1"/>
    <col min="3" max="3" width="16.26953125" bestFit="1" customWidth="1"/>
    <col min="4" max="4" width="11.26953125" bestFit="1" customWidth="1"/>
    <col min="6" max="6" width="17" customWidth="1"/>
    <col min="7" max="7" width="16" customWidth="1"/>
    <col min="8" max="8" width="12.7265625" customWidth="1"/>
    <col min="9" max="9" width="17.1796875" customWidth="1"/>
  </cols>
  <sheetData>
    <row r="1" spans="1:7" x14ac:dyDescent="0.35">
      <c r="A1" s="17" t="s">
        <v>40</v>
      </c>
      <c r="B1" s="17"/>
      <c r="C1" s="17"/>
    </row>
    <row r="2" spans="1:7" x14ac:dyDescent="0.35">
      <c r="A2" s="4" t="s">
        <v>0</v>
      </c>
      <c r="C2" s="2">
        <f>SUM(C3:C19)</f>
        <v>1067221.79</v>
      </c>
      <c r="F2" s="5" t="s">
        <v>38</v>
      </c>
    </row>
    <row r="3" spans="1:7" x14ac:dyDescent="0.35">
      <c r="A3" t="s">
        <v>1</v>
      </c>
      <c r="B3" t="s">
        <v>2</v>
      </c>
      <c r="C3" s="1">
        <f>24897.06+51122.81+30000</f>
        <v>106019.87</v>
      </c>
      <c r="F3" s="7" t="s">
        <v>18</v>
      </c>
      <c r="G3" t="s">
        <v>39</v>
      </c>
    </row>
    <row r="4" spans="1:7" x14ac:dyDescent="0.35">
      <c r="B4" t="s">
        <v>30</v>
      </c>
      <c r="C4" s="1">
        <v>40216</v>
      </c>
      <c r="F4" s="9" t="s">
        <v>19</v>
      </c>
      <c r="G4" s="9">
        <v>13</v>
      </c>
    </row>
    <row r="5" spans="1:7" x14ac:dyDescent="0.35">
      <c r="B5" t="s">
        <v>28</v>
      </c>
      <c r="C5" s="1">
        <v>100736</v>
      </c>
      <c r="F5" s="8" t="s">
        <v>20</v>
      </c>
      <c r="G5" s="8">
        <v>7</v>
      </c>
    </row>
    <row r="6" spans="1:7" x14ac:dyDescent="0.35">
      <c r="B6" t="s">
        <v>5</v>
      </c>
      <c r="C6" s="1">
        <v>251792</v>
      </c>
      <c r="F6" s="8" t="s">
        <v>21</v>
      </c>
      <c r="G6" s="8">
        <v>12</v>
      </c>
    </row>
    <row r="7" spans="1:7" x14ac:dyDescent="0.35">
      <c r="B7" t="s">
        <v>3</v>
      </c>
      <c r="C7" s="1">
        <v>77867</v>
      </c>
      <c r="F7" s="8" t="s">
        <v>22</v>
      </c>
      <c r="G7" s="8">
        <v>6</v>
      </c>
    </row>
    <row r="8" spans="1:7" x14ac:dyDescent="0.35">
      <c r="B8" t="s">
        <v>4</v>
      </c>
      <c r="C8" s="1">
        <v>10500</v>
      </c>
      <c r="F8" s="8" t="s">
        <v>23</v>
      </c>
      <c r="G8" s="8">
        <v>17</v>
      </c>
    </row>
    <row r="9" spans="1:7" x14ac:dyDescent="0.35">
      <c r="B9" t="s">
        <v>6</v>
      </c>
      <c r="C9" s="1">
        <v>76625</v>
      </c>
      <c r="F9" s="8" t="s">
        <v>24</v>
      </c>
      <c r="G9" s="8">
        <v>18</v>
      </c>
    </row>
    <row r="10" spans="1:7" x14ac:dyDescent="0.35">
      <c r="B10" t="s">
        <v>46</v>
      </c>
      <c r="C10" s="1">
        <v>22294</v>
      </c>
      <c r="F10" s="8" t="s">
        <v>25</v>
      </c>
      <c r="G10" s="8">
        <v>10</v>
      </c>
    </row>
    <row r="11" spans="1:7" x14ac:dyDescent="0.35">
      <c r="B11" t="s">
        <v>12</v>
      </c>
      <c r="C11" s="1">
        <v>11858</v>
      </c>
      <c r="F11" s="8" t="s">
        <v>34</v>
      </c>
      <c r="G11" s="8">
        <v>6</v>
      </c>
    </row>
    <row r="12" spans="1:7" x14ac:dyDescent="0.35">
      <c r="B12" t="s">
        <v>45</v>
      </c>
      <c r="C12" s="1">
        <v>20386</v>
      </c>
      <c r="F12" s="8" t="s">
        <v>47</v>
      </c>
      <c r="G12" s="8">
        <v>4</v>
      </c>
    </row>
    <row r="13" spans="1:7" x14ac:dyDescent="0.35">
      <c r="B13" t="s">
        <v>35</v>
      </c>
      <c r="C13" s="1">
        <v>11053</v>
      </c>
      <c r="F13" s="8" t="s">
        <v>48</v>
      </c>
      <c r="G13" s="8">
        <v>2</v>
      </c>
    </row>
    <row r="14" spans="1:7" x14ac:dyDescent="0.35">
      <c r="B14" t="s">
        <v>32</v>
      </c>
      <c r="C14" s="1">
        <v>18374</v>
      </c>
      <c r="F14" s="9" t="s">
        <v>29</v>
      </c>
      <c r="G14" s="9">
        <v>95</v>
      </c>
    </row>
    <row r="15" spans="1:7" x14ac:dyDescent="0.35">
      <c r="B15" t="s">
        <v>41</v>
      </c>
      <c r="C15" s="1">
        <v>90000</v>
      </c>
    </row>
    <row r="16" spans="1:7" x14ac:dyDescent="0.35">
      <c r="B16" t="s">
        <v>42</v>
      </c>
      <c r="C16" s="1">
        <v>46670</v>
      </c>
    </row>
    <row r="17" spans="1:9" x14ac:dyDescent="0.35">
      <c r="B17" t="s">
        <v>36</v>
      </c>
      <c r="C17" s="1">
        <f>45460</f>
        <v>45460</v>
      </c>
    </row>
    <row r="18" spans="1:9" x14ac:dyDescent="0.35">
      <c r="B18" t="s">
        <v>31</v>
      </c>
      <c r="C18" s="1">
        <f>12169+71818.92</f>
        <v>83987.92</v>
      </c>
      <c r="F18" s="12" t="s">
        <v>49</v>
      </c>
      <c r="G18" s="13" t="s">
        <v>50</v>
      </c>
      <c r="H18" s="13" t="s">
        <v>51</v>
      </c>
      <c r="I18" s="12" t="s">
        <v>52</v>
      </c>
    </row>
    <row r="19" spans="1:9" x14ac:dyDescent="0.35">
      <c r="B19" t="s">
        <v>7</v>
      </c>
      <c r="C19" s="1">
        <f>3841+3650+15214+4263+65405-46670+7680</f>
        <v>53383</v>
      </c>
      <c r="F19" s="10" t="s">
        <v>53</v>
      </c>
      <c r="G19" s="11">
        <v>279000</v>
      </c>
      <c r="H19" s="11">
        <v>0</v>
      </c>
      <c r="I19" s="14">
        <f t="shared" ref="I19:I25" si="0">G19-H19</f>
        <v>279000</v>
      </c>
    </row>
    <row r="20" spans="1:9" x14ac:dyDescent="0.35">
      <c r="F20" s="10" t="s">
        <v>54</v>
      </c>
      <c r="G20" s="11">
        <v>533700</v>
      </c>
      <c r="H20" s="11">
        <v>405000</v>
      </c>
      <c r="I20" s="14">
        <f t="shared" si="0"/>
        <v>128700</v>
      </c>
    </row>
    <row r="21" spans="1:9" x14ac:dyDescent="0.35">
      <c r="A21" s="4" t="s">
        <v>8</v>
      </c>
      <c r="F21" s="10" t="s">
        <v>55</v>
      </c>
      <c r="G21" s="11">
        <v>121300</v>
      </c>
      <c r="H21" s="11">
        <v>0</v>
      </c>
      <c r="I21" s="14">
        <f t="shared" si="0"/>
        <v>121300</v>
      </c>
    </row>
    <row r="22" spans="1:9" x14ac:dyDescent="0.35">
      <c r="A22" t="s">
        <v>1</v>
      </c>
      <c r="C22" s="3">
        <f>SUM(C23:C35)</f>
        <v>1563867</v>
      </c>
      <c r="F22" s="10" t="s">
        <v>56</v>
      </c>
      <c r="G22" s="11">
        <v>95200</v>
      </c>
      <c r="H22" s="11">
        <v>0</v>
      </c>
      <c r="I22" s="14">
        <f t="shared" si="0"/>
        <v>95200</v>
      </c>
    </row>
    <row r="23" spans="1:9" x14ac:dyDescent="0.35">
      <c r="B23" t="s">
        <v>10</v>
      </c>
      <c r="C23" s="1">
        <v>626933</v>
      </c>
      <c r="F23" s="10" t="s">
        <v>57</v>
      </c>
      <c r="G23" s="11">
        <f>357809+271109</f>
        <v>628918</v>
      </c>
      <c r="H23" s="11">
        <v>151000</v>
      </c>
      <c r="I23" s="14">
        <f t="shared" si="0"/>
        <v>477918</v>
      </c>
    </row>
    <row r="24" spans="1:9" x14ac:dyDescent="0.35">
      <c r="B24" t="s">
        <v>9</v>
      </c>
      <c r="C24" s="1">
        <v>129146</v>
      </c>
      <c r="F24" s="10" t="s">
        <v>58</v>
      </c>
      <c r="G24" s="11">
        <v>271284</v>
      </c>
      <c r="H24" s="11">
        <v>200000</v>
      </c>
      <c r="I24" s="14">
        <f t="shared" si="0"/>
        <v>71284</v>
      </c>
    </row>
    <row r="25" spans="1:9" x14ac:dyDescent="0.35">
      <c r="B25" t="s">
        <v>37</v>
      </c>
      <c r="C25" s="1">
        <v>93648</v>
      </c>
      <c r="F25" s="12" t="s">
        <v>29</v>
      </c>
      <c r="G25" s="15">
        <f>SUM(G19:G24)</f>
        <v>1929402</v>
      </c>
      <c r="H25" s="15">
        <f>SUM(H19:H24)</f>
        <v>756000</v>
      </c>
      <c r="I25" s="16">
        <f t="shared" si="0"/>
        <v>1173402</v>
      </c>
    </row>
    <row r="26" spans="1:9" x14ac:dyDescent="0.35">
      <c r="B26" t="s">
        <v>26</v>
      </c>
      <c r="C26" s="1">
        <v>46000</v>
      </c>
    </row>
    <row r="27" spans="1:9" x14ac:dyDescent="0.35">
      <c r="B27" t="s">
        <v>11</v>
      </c>
      <c r="C27" s="1">
        <v>221654</v>
      </c>
    </row>
    <row r="28" spans="1:9" x14ac:dyDescent="0.35">
      <c r="B28" t="s">
        <v>13</v>
      </c>
      <c r="C28" s="1">
        <v>58000</v>
      </c>
    </row>
    <row r="29" spans="1:9" x14ac:dyDescent="0.35">
      <c r="B29" t="s">
        <v>14</v>
      </c>
      <c r="C29" s="1">
        <v>30000</v>
      </c>
    </row>
    <row r="30" spans="1:9" x14ac:dyDescent="0.35">
      <c r="B30" t="s">
        <v>44</v>
      </c>
      <c r="C30" s="1">
        <v>20446</v>
      </c>
    </row>
    <row r="31" spans="1:9" x14ac:dyDescent="0.35">
      <c r="B31" t="s">
        <v>17</v>
      </c>
      <c r="C31" s="1">
        <v>3207</v>
      </c>
    </row>
    <row r="32" spans="1:9" x14ac:dyDescent="0.35">
      <c r="B32" t="s">
        <v>43</v>
      </c>
      <c r="C32" s="1">
        <v>187999</v>
      </c>
    </row>
    <row r="33" spans="1:3" x14ac:dyDescent="0.35">
      <c r="B33" t="s">
        <v>33</v>
      </c>
      <c r="C33" s="1">
        <f>9000+65000</f>
        <v>74000</v>
      </c>
    </row>
    <row r="34" spans="1:3" x14ac:dyDescent="0.35">
      <c r="B34" t="s">
        <v>16</v>
      </c>
      <c r="C34" s="1">
        <v>60000</v>
      </c>
    </row>
    <row r="35" spans="1:3" x14ac:dyDescent="0.35">
      <c r="B35" t="s">
        <v>27</v>
      </c>
      <c r="C35" s="1">
        <f>12750+84</f>
        <v>12834</v>
      </c>
    </row>
    <row r="37" spans="1:3" x14ac:dyDescent="0.35">
      <c r="A37" s="5" t="s">
        <v>15</v>
      </c>
      <c r="B37" s="5"/>
      <c r="C37" s="6">
        <f>C22-C2</f>
        <v>496645.20999999996</v>
      </c>
    </row>
  </sheetData>
  <mergeCells count="1">
    <mergeCell ref="A1:C1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martin fer</cp:lastModifiedBy>
  <cp:lastPrinted>2022-03-09T14:31:13Z</cp:lastPrinted>
  <dcterms:created xsi:type="dcterms:W3CDTF">2013-02-11T16:11:28Z</dcterms:created>
  <dcterms:modified xsi:type="dcterms:W3CDTF">2023-03-09T09:57:09Z</dcterms:modified>
</cp:coreProperties>
</file>